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3_SPS\2023\2023 SPS IRP\0_Raw Files\"/>
    </mc:Choice>
  </mc:AlternateContent>
  <xr:revisionPtr revIDLastSave="0" documentId="13_ncr:1_{4ADA772A-1A45-4A27-A491-A6D7C6DAB7AB}" xr6:coauthVersionLast="47" xr6:coauthVersionMax="47" xr10:uidLastSave="{00000000-0000-0000-0000-000000000000}"/>
  <bookViews>
    <workbookView xWindow="-120" yWindow="-120" windowWidth="29040" windowHeight="15840" xr2:uid="{11E75518-109C-4608-A65E-8FD86A366968}"/>
  </bookViews>
  <sheets>
    <sheet name="20yr vs. 40yr" sheetId="5" r:id="rId1"/>
    <sheet name="Storage Selection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6" l="1" a="1"/>
  <c r="E8" i="6" s="1"/>
  <c r="F8" i="6" a="1"/>
  <c r="F8" i="6"/>
  <c r="G8" i="6" a="1"/>
  <c r="G8" i="6" s="1"/>
  <c r="H8" i="6" a="1"/>
  <c r="H8" i="6" s="1"/>
  <c r="I8" i="6" a="1"/>
  <c r="I8" i="6" s="1"/>
  <c r="J8" i="6" a="1"/>
  <c r="J8" i="6" s="1"/>
  <c r="K8" i="6" a="1"/>
  <c r="K8" i="6" s="1"/>
  <c r="L8" i="6" a="1"/>
  <c r="L8" i="6"/>
  <c r="M8" i="6" a="1"/>
  <c r="M8" i="6" s="1"/>
  <c r="N8" i="6" a="1"/>
  <c r="N8" i="6" s="1"/>
  <c r="O8" i="6" a="1"/>
  <c r="O8" i="6"/>
  <c r="P8" i="6" a="1"/>
  <c r="P8" i="6" s="1"/>
  <c r="Q8" i="6" a="1"/>
  <c r="Q8" i="6" s="1"/>
  <c r="R8" i="6" a="1"/>
  <c r="R8" i="6"/>
  <c r="D8" i="6" a="1"/>
  <c r="D8" i="6"/>
  <c r="C7" i="6"/>
  <c r="C8" i="6" s="1"/>
  <c r="E7" i="6" a="1"/>
  <c r="E7" i="6"/>
  <c r="F7" i="6" a="1"/>
  <c r="F7" i="6" s="1"/>
  <c r="G7" i="6" a="1"/>
  <c r="G7" i="6" s="1"/>
  <c r="H7" i="6" a="1"/>
  <c r="H7" i="6" s="1"/>
  <c r="I7" i="6" a="1"/>
  <c r="I7" i="6" s="1"/>
  <c r="J7" i="6" a="1"/>
  <c r="J7" i="6" s="1"/>
  <c r="K7" i="6" a="1"/>
  <c r="K7" i="6"/>
  <c r="L7" i="6" a="1"/>
  <c r="L7" i="6" s="1"/>
  <c r="M7" i="6" a="1"/>
  <c r="M7" i="6" s="1"/>
  <c r="N7" i="6" a="1"/>
  <c r="N7" i="6"/>
  <c r="O7" i="6" a="1"/>
  <c r="O7" i="6" s="1"/>
  <c r="P7" i="6" a="1"/>
  <c r="P7" i="6" s="1"/>
  <c r="Q7" i="6" a="1"/>
  <c r="Q7" i="6"/>
  <c r="R7" i="6" a="1"/>
  <c r="R7" i="6" s="1"/>
  <c r="E6" i="6"/>
  <c r="F6" i="6"/>
  <c r="G6" i="6"/>
  <c r="H6" i="6"/>
  <c r="I6" i="6"/>
  <c r="J6" i="6"/>
  <c r="K6" i="6"/>
  <c r="L6" i="6"/>
  <c r="M6" i="6"/>
  <c r="N6" i="6"/>
  <c r="O6" i="6"/>
  <c r="P6" i="6"/>
  <c r="Q6" i="6"/>
  <c r="R6" i="6"/>
  <c r="D6" i="6"/>
  <c r="D7" i="6" s="1" a="1"/>
  <c r="D7" i="6" s="1"/>
  <c r="C6" i="6"/>
  <c r="H5" i="5" l="1"/>
  <c r="H7" i="5" s="1"/>
  <c r="H9" i="5" s="1"/>
  <c r="H8" i="5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<sst xmlns="http://schemas.openxmlformats.org/spreadsheetml/2006/main" count="20" uniqueCount="18">
  <si>
    <t>Year</t>
  </si>
  <si>
    <t>Per CT</t>
  </si>
  <si>
    <t>Per CC</t>
  </si>
  <si>
    <t>40-Year Life</t>
  </si>
  <si>
    <t>20-Year Life</t>
  </si>
  <si>
    <t>Discount Rate:</t>
  </si>
  <si>
    <t>Planning Period:</t>
  </si>
  <si>
    <t>2024 - 2043</t>
  </si>
  <si>
    <t>Increase per 233MW CTG</t>
  </si>
  <si>
    <t>Increase for 3 CTs</t>
  </si>
  <si>
    <t>Increase for 1 CC</t>
  </si>
  <si>
    <t>Total</t>
  </si>
  <si>
    <t>Long Duration Storage</t>
  </si>
  <si>
    <t>Cumulative Total</t>
  </si>
  <si>
    <t>Lithium Ratio</t>
  </si>
  <si>
    <t>Long Duration Ratio</t>
  </si>
  <si>
    <t>Lithium Battery vs Long Duration Storage</t>
  </si>
  <si>
    <t>Lithium Ion Battery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</si>
</sst>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6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9" fontId="2" fillId="0" borderId="0" xfId="0" applyNumberFormat="1" applyFont="1"/>
    <xf numFmtId="6" fontId="2" fillId="0" borderId="0" xfId="0" applyNumberFormat="1" applyFont="1"/>
    <xf numFmtId="164" fontId="2" fillId="2" borderId="1" xfId="1" applyNumberFormat="1" applyFont="1" applyFill="1" applyBorder="1"/>
    <xf numFmtId="164" fontId="2" fillId="3" borderId="1" xfId="1" applyNumberFormat="1" applyFont="1" applyFill="1" applyBorder="1"/>
    <xf numFmtId="164" fontId="2" fillId="0" borderId="0" xfId="0" applyNumberFormat="1" applyFont="1"/>
    <xf numFmtId="0" fontId="3" fillId="0" borderId="2" xfId="0" applyFont="1" applyBorder="1"/>
    <xf numFmtId="6" fontId="3" fillId="0" borderId="2" xfId="0" applyNumberFormat="1" applyFont="1" applyBorder="1"/>
    <xf numFmtId="0" fontId="2" fillId="0" borderId="1" xfId="0" applyFont="1" applyBorder="1" applyAlignment="1">
      <alignment horizontal="center"/>
    </xf>
    <xf numFmtId="0" fontId="4" fillId="3" borderId="2" xfId="0" applyFont="1" applyFill="1" applyBorder="1"/>
    <xf numFmtId="0" fontId="4" fillId="5" borderId="3" xfId="0" applyFont="1" applyFill="1" applyBorder="1"/>
    <xf numFmtId="9" fontId="0" fillId="5" borderId="3" xfId="3" applyFont="1" applyFill="1" applyBorder="1"/>
    <xf numFmtId="0" fontId="4" fillId="3" borderId="3" xfId="0" applyFont="1" applyFill="1" applyBorder="1"/>
    <xf numFmtId="0" fontId="4" fillId="3" borderId="1" xfId="0" applyFont="1" applyFill="1" applyBorder="1"/>
    <xf numFmtId="0" fontId="4" fillId="5" borderId="1" xfId="0" applyFont="1" applyFill="1" applyBorder="1"/>
    <xf numFmtId="9" fontId="1" fillId="5" borderId="1" xfId="3" applyFont="1" applyFill="1" applyBorder="1"/>
    <xf numFmtId="0" fontId="5" fillId="6" borderId="0" xfId="0" applyFont="1" applyFill="1" applyAlignment="1">
      <alignment horizontal="center"/>
    </xf>
    <xf numFmtId="166" fontId="0" fillId="3" borderId="3" xfId="2" applyNumberFormat="1" applyFont="1" applyFill="1" applyBorder="1"/>
    <xf numFmtId="166" fontId="0" fillId="3" borderId="1" xfId="2" applyNumberFormat="1" applyFont="1" applyFill="1" applyBorder="1"/>
    <xf numFmtId="166" fontId="4" fillId="3" borderId="2" xfId="2" applyNumberFormat="1" applyFont="1" applyFill="1" applyBorder="1"/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</cellXfs>
  <cellStyles count="4">
    <cellStyle name="Comma" xfId="2" builtinId="3"/>
    <cellStyle name="Currency" xfId="1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BBC5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F30FA-1489-4A0D-A451-514BCE5227EA}">
  <dimension ref="A2:I48"/>
  <sheetViews>
    <sheetView tabSelected="1" workbookViewId="0"/>
  </sheetViews>
  <sheetFormatPr defaultColWidth="8.7109375" defaultRowHeight="15" x14ac:dyDescent="0.25"/>
  <cols>
    <col min="1" max="1" width="9.42578125" style="3" customWidth="1"/>
    <col min="2" max="5" width="14.5703125" style="2" customWidth="1"/>
    <col min="6" max="6" width="8.7109375" style="2"/>
    <col min="7" max="7" width="24.140625" style="2" bestFit="1" customWidth="1"/>
    <col min="8" max="8" width="15" style="2" bestFit="1" customWidth="1"/>
    <col min="9" max="9" width="8.7109375" style="2" customWidth="1"/>
    <col min="10" max="16384" width="8.7109375" style="2"/>
  </cols>
  <sheetData>
    <row r="2" spans="1:9" x14ac:dyDescent="0.25">
      <c r="A2" s="1"/>
      <c r="B2" s="11" t="s">
        <v>3</v>
      </c>
      <c r="C2" s="11"/>
      <c r="D2" s="11" t="s">
        <v>4</v>
      </c>
      <c r="E2" s="11"/>
      <c r="G2" s="2" t="s">
        <v>6</v>
      </c>
      <c r="H2" s="3" t="s">
        <v>7</v>
      </c>
    </row>
    <row r="3" spans="1:9" x14ac:dyDescent="0.25">
      <c r="A3" s="1" t="s">
        <v>0</v>
      </c>
      <c r="B3" s="1" t="s">
        <v>1</v>
      </c>
      <c r="C3" s="1" t="s">
        <v>2</v>
      </c>
      <c r="D3" s="1" t="s">
        <v>1</v>
      </c>
      <c r="E3" s="1" t="s">
        <v>2</v>
      </c>
      <c r="G3" s="2" t="s">
        <v>5</v>
      </c>
      <c r="H3" s="4">
        <v>7.0000000000000007E-2</v>
      </c>
    </row>
    <row r="4" spans="1:9" x14ac:dyDescent="0.25">
      <c r="A4" s="1">
        <v>2024</v>
      </c>
      <c r="B4" s="6">
        <v>0</v>
      </c>
      <c r="C4" s="6">
        <v>0</v>
      </c>
      <c r="D4" s="6">
        <v>0</v>
      </c>
      <c r="E4" s="6">
        <v>0</v>
      </c>
    </row>
    <row r="5" spans="1:9" x14ac:dyDescent="0.25">
      <c r="A5" s="1">
        <f>A4+1</f>
        <v>2025</v>
      </c>
      <c r="B5" s="6">
        <v>0</v>
      </c>
      <c r="C5" s="6">
        <v>0</v>
      </c>
      <c r="D5" s="6">
        <v>0</v>
      </c>
      <c r="E5" s="6">
        <v>0</v>
      </c>
      <c r="G5" s="2" t="s">
        <v>8</v>
      </c>
      <c r="H5" s="5">
        <f>NPV(H3,D4:D23)-NPV(H3,B4:B23)</f>
        <v>17944227.146314681</v>
      </c>
      <c r="I5" s="5"/>
    </row>
    <row r="6" spans="1:9" x14ac:dyDescent="0.25">
      <c r="A6" s="1">
        <f t="shared" ref="A6:A47" si="0">A5+1</f>
        <v>2026</v>
      </c>
      <c r="B6" s="6">
        <v>0</v>
      </c>
      <c r="C6" s="6">
        <v>0</v>
      </c>
      <c r="D6" s="6">
        <v>0</v>
      </c>
      <c r="E6" s="6">
        <v>0</v>
      </c>
    </row>
    <row r="7" spans="1:9" x14ac:dyDescent="0.25">
      <c r="A7" s="1">
        <f t="shared" si="0"/>
        <v>2027</v>
      </c>
      <c r="B7" s="6">
        <v>0</v>
      </c>
      <c r="C7" s="6">
        <v>0</v>
      </c>
      <c r="D7" s="6">
        <v>0</v>
      </c>
      <c r="E7" s="6">
        <v>0</v>
      </c>
      <c r="G7" s="2" t="s">
        <v>9</v>
      </c>
      <c r="H7" s="5">
        <f>H5*3</f>
        <v>53832681.438944042</v>
      </c>
    </row>
    <row r="8" spans="1:9" x14ac:dyDescent="0.25">
      <c r="A8" s="1">
        <f t="shared" si="0"/>
        <v>2028</v>
      </c>
      <c r="B8" s="6">
        <v>20842000</v>
      </c>
      <c r="C8" s="6">
        <v>139076000</v>
      </c>
      <c r="D8" s="6">
        <v>24869000</v>
      </c>
      <c r="E8" s="6">
        <v>165605000</v>
      </c>
      <c r="G8" s="2" t="s">
        <v>10</v>
      </c>
      <c r="H8" s="5">
        <f>NPV(H3,E4:E23)-NPV(H3,C4:C23)</f>
        <v>119050324.30253315</v>
      </c>
    </row>
    <row r="9" spans="1:9" ht="15.75" thickBot="1" x14ac:dyDescent="0.3">
      <c r="A9" s="1">
        <f t="shared" si="0"/>
        <v>2029</v>
      </c>
      <c r="B9" s="6">
        <v>20374000</v>
      </c>
      <c r="C9" s="6">
        <v>136137000</v>
      </c>
      <c r="D9" s="6">
        <v>24138000</v>
      </c>
      <c r="E9" s="6">
        <v>161347000</v>
      </c>
      <c r="G9" s="9" t="s">
        <v>11</v>
      </c>
      <c r="H9" s="10">
        <f>SUM(H7:H8)</f>
        <v>172883005.74147719</v>
      </c>
    </row>
    <row r="10" spans="1:9" x14ac:dyDescent="0.25">
      <c r="A10" s="1">
        <f t="shared" si="0"/>
        <v>2030</v>
      </c>
      <c r="B10" s="6">
        <v>19939000</v>
      </c>
      <c r="C10" s="6">
        <v>133322000</v>
      </c>
      <c r="D10" s="6">
        <v>23440000</v>
      </c>
      <c r="E10" s="6">
        <v>157095000</v>
      </c>
    </row>
    <row r="11" spans="1:9" x14ac:dyDescent="0.25">
      <c r="A11" s="1">
        <f t="shared" si="0"/>
        <v>2031</v>
      </c>
      <c r="B11" s="6">
        <v>19534000</v>
      </c>
      <c r="C11" s="6">
        <v>130624000</v>
      </c>
      <c r="D11" s="6">
        <v>22772000</v>
      </c>
      <c r="E11" s="6">
        <v>152849000</v>
      </c>
    </row>
    <row r="12" spans="1:9" x14ac:dyDescent="0.25">
      <c r="A12" s="1">
        <f t="shared" si="0"/>
        <v>2032</v>
      </c>
      <c r="B12" s="6">
        <v>19154000</v>
      </c>
      <c r="C12" s="6">
        <v>128033000</v>
      </c>
      <c r="D12" s="6">
        <v>22133000</v>
      </c>
      <c r="E12" s="6">
        <v>148610000</v>
      </c>
    </row>
    <row r="13" spans="1:9" x14ac:dyDescent="0.25">
      <c r="A13" s="1">
        <f t="shared" si="0"/>
        <v>2033</v>
      </c>
      <c r="B13" s="6">
        <v>18799000</v>
      </c>
      <c r="C13" s="6">
        <v>125543000</v>
      </c>
      <c r="D13" s="6">
        <v>21519000</v>
      </c>
      <c r="E13" s="6">
        <v>144380000</v>
      </c>
    </row>
    <row r="14" spans="1:9" x14ac:dyDescent="0.25">
      <c r="A14" s="1">
        <f t="shared" si="0"/>
        <v>2034</v>
      </c>
      <c r="B14" s="6">
        <v>18455000</v>
      </c>
      <c r="C14" s="6">
        <v>123147000</v>
      </c>
      <c r="D14" s="6">
        <v>20920000</v>
      </c>
      <c r="E14" s="6">
        <v>140161000</v>
      </c>
    </row>
    <row r="15" spans="1:9" x14ac:dyDescent="0.25">
      <c r="A15" s="1">
        <f t="shared" si="0"/>
        <v>2035</v>
      </c>
      <c r="B15" s="6">
        <v>18111000</v>
      </c>
      <c r="C15" s="6">
        <v>120837000</v>
      </c>
      <c r="D15" s="6">
        <v>20325000</v>
      </c>
      <c r="E15" s="6">
        <v>135954000</v>
      </c>
    </row>
    <row r="16" spans="1:9" x14ac:dyDescent="0.25">
      <c r="A16" s="1">
        <f t="shared" si="0"/>
        <v>2036</v>
      </c>
      <c r="B16" s="6">
        <v>17768000</v>
      </c>
      <c r="C16" s="6">
        <v>118544000</v>
      </c>
      <c r="D16" s="6">
        <v>19734000</v>
      </c>
      <c r="E16" s="6">
        <v>131765000</v>
      </c>
    </row>
    <row r="17" spans="1:5" x14ac:dyDescent="0.25">
      <c r="A17" s="1">
        <f t="shared" si="0"/>
        <v>2037</v>
      </c>
      <c r="B17" s="6">
        <v>17424000</v>
      </c>
      <c r="C17" s="6">
        <v>116254000</v>
      </c>
      <c r="D17" s="6">
        <v>19147000</v>
      </c>
      <c r="E17" s="6">
        <v>127596000</v>
      </c>
    </row>
    <row r="18" spans="1:5" x14ac:dyDescent="0.25">
      <c r="A18" s="1">
        <f t="shared" si="0"/>
        <v>2038</v>
      </c>
      <c r="B18" s="6">
        <v>17081000</v>
      </c>
      <c r="C18" s="6">
        <v>113966000</v>
      </c>
      <c r="D18" s="6">
        <v>18567000</v>
      </c>
      <c r="E18" s="6">
        <v>123454000</v>
      </c>
    </row>
    <row r="19" spans="1:5" x14ac:dyDescent="0.25">
      <c r="A19" s="1">
        <f t="shared" si="0"/>
        <v>2039</v>
      </c>
      <c r="B19" s="6">
        <v>16738000</v>
      </c>
      <c r="C19" s="6">
        <v>111682000</v>
      </c>
      <c r="D19" s="6">
        <v>17996000</v>
      </c>
      <c r="E19" s="6">
        <v>119349000</v>
      </c>
    </row>
    <row r="20" spans="1:5" x14ac:dyDescent="0.25">
      <c r="A20" s="1">
        <f t="shared" si="0"/>
        <v>2040</v>
      </c>
      <c r="B20" s="6">
        <v>16395000</v>
      </c>
      <c r="C20" s="6">
        <v>109401000</v>
      </c>
      <c r="D20" s="6">
        <v>17436000</v>
      </c>
      <c r="E20" s="6">
        <v>115295000</v>
      </c>
    </row>
    <row r="21" spans="1:5" x14ac:dyDescent="0.25">
      <c r="A21" s="1">
        <f t="shared" si="0"/>
        <v>2041</v>
      </c>
      <c r="B21" s="6">
        <v>16052000</v>
      </c>
      <c r="C21" s="6">
        <v>107123000</v>
      </c>
      <c r="D21" s="6">
        <v>16891000</v>
      </c>
      <c r="E21" s="6">
        <v>111311000</v>
      </c>
    </row>
    <row r="22" spans="1:5" x14ac:dyDescent="0.25">
      <c r="A22" s="1">
        <f t="shared" si="0"/>
        <v>2042</v>
      </c>
      <c r="B22" s="6">
        <v>15710000</v>
      </c>
      <c r="C22" s="6">
        <v>104849000</v>
      </c>
      <c r="D22" s="6">
        <v>16370000</v>
      </c>
      <c r="E22" s="6">
        <v>107432000</v>
      </c>
    </row>
    <row r="23" spans="1:5" x14ac:dyDescent="0.25">
      <c r="A23" s="1">
        <f t="shared" si="0"/>
        <v>2043</v>
      </c>
      <c r="B23" s="6">
        <v>15471000</v>
      </c>
      <c r="C23" s="6">
        <v>102579000</v>
      </c>
      <c r="D23" s="6">
        <v>15989000</v>
      </c>
      <c r="E23" s="6">
        <v>103715000</v>
      </c>
    </row>
    <row r="24" spans="1:5" x14ac:dyDescent="0.25">
      <c r="A24" s="1">
        <f t="shared" si="0"/>
        <v>2044</v>
      </c>
      <c r="B24" s="7">
        <v>15336000</v>
      </c>
      <c r="C24" s="7">
        <v>100313000</v>
      </c>
      <c r="D24" s="7">
        <v>15772000</v>
      </c>
      <c r="E24" s="7">
        <v>100264000</v>
      </c>
    </row>
    <row r="25" spans="1:5" x14ac:dyDescent="0.25">
      <c r="A25" s="1">
        <f t="shared" si="0"/>
        <v>2045</v>
      </c>
      <c r="B25" s="7">
        <v>15204000</v>
      </c>
      <c r="C25" s="7">
        <v>98053000</v>
      </c>
      <c r="D25" s="7">
        <v>15666000</v>
      </c>
      <c r="E25" s="7">
        <v>97304000</v>
      </c>
    </row>
    <row r="26" spans="1:5" x14ac:dyDescent="0.25">
      <c r="A26" s="1">
        <f t="shared" si="0"/>
        <v>2046</v>
      </c>
      <c r="B26" s="7">
        <v>15074000</v>
      </c>
      <c r="C26" s="7">
        <v>95798000</v>
      </c>
      <c r="D26" s="7">
        <v>15806000</v>
      </c>
      <c r="E26" s="7">
        <v>95425000</v>
      </c>
    </row>
    <row r="27" spans="1:5" x14ac:dyDescent="0.25">
      <c r="A27" s="1">
        <f t="shared" si="0"/>
        <v>2047</v>
      </c>
      <c r="B27" s="7">
        <v>14947000</v>
      </c>
      <c r="C27" s="7">
        <v>93550000</v>
      </c>
      <c r="D27" s="7">
        <v>16752000</v>
      </c>
      <c r="E27" s="7">
        <v>97115000</v>
      </c>
    </row>
    <row r="28" spans="1:5" x14ac:dyDescent="0.25">
      <c r="A28" s="1">
        <f t="shared" si="0"/>
        <v>2048</v>
      </c>
      <c r="B28" s="7">
        <v>14822000</v>
      </c>
      <c r="C28" s="7">
        <v>91826000</v>
      </c>
      <c r="D28" s="7">
        <v>0</v>
      </c>
      <c r="E28" s="7">
        <v>0</v>
      </c>
    </row>
    <row r="29" spans="1:5" x14ac:dyDescent="0.25">
      <c r="A29" s="1">
        <f t="shared" si="0"/>
        <v>2049</v>
      </c>
      <c r="B29" s="7">
        <v>14701000</v>
      </c>
      <c r="C29" s="7">
        <v>90634000</v>
      </c>
      <c r="D29" s="7">
        <v>0</v>
      </c>
      <c r="E29" s="7">
        <v>0</v>
      </c>
    </row>
    <row r="30" spans="1:5" x14ac:dyDescent="0.25">
      <c r="A30" s="1">
        <f t="shared" si="0"/>
        <v>2050</v>
      </c>
      <c r="B30" s="7">
        <v>14583000</v>
      </c>
      <c r="C30" s="7">
        <v>89460000</v>
      </c>
      <c r="D30" s="7">
        <v>0</v>
      </c>
      <c r="E30" s="7">
        <v>0</v>
      </c>
    </row>
    <row r="31" spans="1:5" x14ac:dyDescent="0.25">
      <c r="A31" s="1">
        <f t="shared" si="0"/>
        <v>2051</v>
      </c>
      <c r="B31" s="7">
        <v>14469000</v>
      </c>
      <c r="C31" s="7">
        <v>88304000</v>
      </c>
      <c r="D31" s="7">
        <v>0</v>
      </c>
      <c r="E31" s="7">
        <v>0</v>
      </c>
    </row>
    <row r="32" spans="1:5" x14ac:dyDescent="0.25">
      <c r="A32" s="1">
        <f t="shared" si="0"/>
        <v>2052</v>
      </c>
      <c r="B32" s="7">
        <v>14359000</v>
      </c>
      <c r="C32" s="7">
        <v>87167000</v>
      </c>
      <c r="D32" s="7">
        <v>0</v>
      </c>
      <c r="E32" s="7">
        <v>0</v>
      </c>
    </row>
    <row r="33" spans="1:5" x14ac:dyDescent="0.25">
      <c r="A33" s="1">
        <f t="shared" si="0"/>
        <v>2053</v>
      </c>
      <c r="B33" s="7">
        <v>14254000</v>
      </c>
      <c r="C33" s="7">
        <v>86050000</v>
      </c>
      <c r="D33" s="7">
        <v>0</v>
      </c>
      <c r="E33" s="7">
        <v>0</v>
      </c>
    </row>
    <row r="34" spans="1:5" x14ac:dyDescent="0.25">
      <c r="A34" s="1">
        <f t="shared" si="0"/>
        <v>2054</v>
      </c>
      <c r="B34" s="7">
        <v>14155000</v>
      </c>
      <c r="C34" s="7">
        <v>84955000</v>
      </c>
      <c r="D34" s="7">
        <v>0</v>
      </c>
      <c r="E34" s="7">
        <v>0</v>
      </c>
    </row>
    <row r="35" spans="1:5" x14ac:dyDescent="0.25">
      <c r="A35" s="1">
        <f t="shared" si="0"/>
        <v>2055</v>
      </c>
      <c r="B35" s="7">
        <v>14065000</v>
      </c>
      <c r="C35" s="7">
        <v>83886000</v>
      </c>
      <c r="D35" s="7">
        <v>0</v>
      </c>
      <c r="E35" s="7">
        <v>0</v>
      </c>
    </row>
    <row r="36" spans="1:5" x14ac:dyDescent="0.25">
      <c r="A36" s="1">
        <f t="shared" si="0"/>
        <v>2056</v>
      </c>
      <c r="B36" s="7">
        <v>13982000</v>
      </c>
      <c r="C36" s="7">
        <v>82847000</v>
      </c>
      <c r="D36" s="7">
        <v>0</v>
      </c>
      <c r="E36" s="7">
        <v>0</v>
      </c>
    </row>
    <row r="37" spans="1:5" x14ac:dyDescent="0.25">
      <c r="A37" s="1">
        <f t="shared" si="0"/>
        <v>2057</v>
      </c>
      <c r="B37" s="7">
        <v>13909000</v>
      </c>
      <c r="C37" s="7">
        <v>81846000</v>
      </c>
      <c r="D37" s="7">
        <v>0</v>
      </c>
      <c r="E37" s="7">
        <v>0</v>
      </c>
    </row>
    <row r="38" spans="1:5" x14ac:dyDescent="0.25">
      <c r="A38" s="1">
        <f t="shared" si="0"/>
        <v>2058</v>
      </c>
      <c r="B38" s="7">
        <v>13848000</v>
      </c>
      <c r="C38" s="7">
        <v>80892000</v>
      </c>
      <c r="D38" s="7">
        <v>0</v>
      </c>
      <c r="E38" s="7">
        <v>0</v>
      </c>
    </row>
    <row r="39" spans="1:5" x14ac:dyDescent="0.25">
      <c r="A39" s="1">
        <f t="shared" si="0"/>
        <v>2059</v>
      </c>
      <c r="B39" s="7">
        <v>13800000</v>
      </c>
      <c r="C39" s="7">
        <v>79999000</v>
      </c>
      <c r="D39" s="7">
        <v>0</v>
      </c>
      <c r="E39" s="7">
        <v>0</v>
      </c>
    </row>
    <row r="40" spans="1:5" x14ac:dyDescent="0.25">
      <c r="A40" s="1">
        <f t="shared" si="0"/>
        <v>2060</v>
      </c>
      <c r="B40" s="7">
        <v>13772000</v>
      </c>
      <c r="C40" s="7">
        <v>79187000</v>
      </c>
      <c r="D40" s="7">
        <v>0</v>
      </c>
      <c r="E40" s="7">
        <v>0</v>
      </c>
    </row>
    <row r="41" spans="1:5" x14ac:dyDescent="0.25">
      <c r="A41" s="1">
        <f t="shared" si="0"/>
        <v>2061</v>
      </c>
      <c r="B41" s="7">
        <v>13770000</v>
      </c>
      <c r="C41" s="7">
        <v>78488000</v>
      </c>
      <c r="D41" s="7">
        <v>0</v>
      </c>
      <c r="E41" s="7">
        <v>0</v>
      </c>
    </row>
    <row r="42" spans="1:5" x14ac:dyDescent="0.25">
      <c r="A42" s="1">
        <f t="shared" si="0"/>
        <v>2062</v>
      </c>
      <c r="B42" s="7">
        <v>13805000</v>
      </c>
      <c r="C42" s="7">
        <v>77951000</v>
      </c>
      <c r="D42" s="7">
        <v>0</v>
      </c>
      <c r="E42" s="7">
        <v>0</v>
      </c>
    </row>
    <row r="43" spans="1:5" x14ac:dyDescent="0.25">
      <c r="A43" s="1">
        <f t="shared" si="0"/>
        <v>2063</v>
      </c>
      <c r="B43" s="7">
        <v>13897000</v>
      </c>
      <c r="C43" s="7">
        <v>77661000</v>
      </c>
      <c r="D43" s="7">
        <v>0</v>
      </c>
      <c r="E43" s="7">
        <v>0</v>
      </c>
    </row>
    <row r="44" spans="1:5" x14ac:dyDescent="0.25">
      <c r="A44" s="1">
        <f t="shared" si="0"/>
        <v>2064</v>
      </c>
      <c r="B44" s="7">
        <v>14080000</v>
      </c>
      <c r="C44" s="7">
        <v>77775000</v>
      </c>
      <c r="D44" s="7">
        <v>0</v>
      </c>
      <c r="E44" s="7">
        <v>0</v>
      </c>
    </row>
    <row r="45" spans="1:5" x14ac:dyDescent="0.25">
      <c r="A45" s="1">
        <f t="shared" si="0"/>
        <v>2065</v>
      </c>
      <c r="B45" s="7">
        <v>14430000</v>
      </c>
      <c r="C45" s="7">
        <v>78625000</v>
      </c>
      <c r="D45" s="7">
        <v>0</v>
      </c>
      <c r="E45" s="7">
        <v>0</v>
      </c>
    </row>
    <row r="46" spans="1:5" x14ac:dyDescent="0.25">
      <c r="A46" s="1">
        <f t="shared" si="0"/>
        <v>2066</v>
      </c>
      <c r="B46" s="7">
        <v>15144000</v>
      </c>
      <c r="C46" s="7">
        <v>81089000</v>
      </c>
      <c r="D46" s="7">
        <v>0</v>
      </c>
      <c r="E46" s="7">
        <v>0</v>
      </c>
    </row>
    <row r="47" spans="1:5" x14ac:dyDescent="0.25">
      <c r="A47" s="1">
        <f t="shared" si="0"/>
        <v>2067</v>
      </c>
      <c r="B47" s="7">
        <v>17055000</v>
      </c>
      <c r="C47" s="7">
        <v>88864000</v>
      </c>
      <c r="D47" s="7">
        <v>0</v>
      </c>
      <c r="E47" s="7">
        <v>0</v>
      </c>
    </row>
    <row r="48" spans="1:5" x14ac:dyDescent="0.25">
      <c r="B48" s="8"/>
      <c r="C48" s="8"/>
      <c r="D48" s="8"/>
      <c r="E48" s="8"/>
    </row>
  </sheetData>
  <mergeCells count="2">
    <mergeCell ref="B2:C2"/>
    <mergeCell ref="D2:E2"/>
  </mergeCells>
  <pageMargins left="0.7" right="0.7" top="0.75" bottom="0.75" header="0.3" footer="0.3"/>
  <pageSetup paperSize="256" orientation="portrait" horizontalDpi="1200" verticalDpi="1200" r:id="rId1"/>
  <ignoredErrors>
    <ignoredError sqref="H8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A2A7B-5B82-4C16-A4D7-5D575E77FAF5}">
  <dimension ref="B2:R8"/>
  <sheetViews>
    <sheetView workbookViewId="0">
      <selection activeCell="B9" sqref="B9"/>
    </sheetView>
  </sheetViews>
  <sheetFormatPr defaultRowHeight="15" x14ac:dyDescent="0.25"/>
  <cols>
    <col min="2" max="2" width="20.7109375" bestFit="1" customWidth="1"/>
    <col min="3" max="3" width="9.42578125" bestFit="1" customWidth="1"/>
    <col min="4" max="14" width="9.5703125" bestFit="1" customWidth="1"/>
    <col min="15" max="18" width="9.7109375" bestFit="1" customWidth="1"/>
  </cols>
  <sheetData>
    <row r="2" spans="2:18" ht="18.75" x14ac:dyDescent="0.3">
      <c r="B2" s="19" t="s">
        <v>16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2:18" ht="15.75" thickBot="1" x14ac:dyDescent="0.3">
      <c r="B3" s="23"/>
      <c r="C3" s="24">
        <v>2028</v>
      </c>
      <c r="D3" s="24">
        <v>2029</v>
      </c>
      <c r="E3" s="24">
        <v>2030</v>
      </c>
      <c r="F3" s="24">
        <v>2031</v>
      </c>
      <c r="G3" s="24">
        <v>2032</v>
      </c>
      <c r="H3" s="24">
        <v>2033</v>
      </c>
      <c r="I3" s="24">
        <v>2034</v>
      </c>
      <c r="J3" s="24">
        <v>2035</v>
      </c>
      <c r="K3" s="24">
        <v>2036</v>
      </c>
      <c r="L3" s="24">
        <v>2037</v>
      </c>
      <c r="M3" s="24">
        <v>2038</v>
      </c>
      <c r="N3" s="24">
        <v>2039</v>
      </c>
      <c r="O3" s="24">
        <v>2040</v>
      </c>
      <c r="P3" s="24">
        <v>2041</v>
      </c>
      <c r="Q3" s="24">
        <v>2042</v>
      </c>
      <c r="R3" s="25">
        <v>2043</v>
      </c>
    </row>
    <row r="4" spans="2:18" x14ac:dyDescent="0.25">
      <c r="B4" s="15" t="s">
        <v>17</v>
      </c>
      <c r="C4" s="20">
        <v>540</v>
      </c>
      <c r="D4" s="20">
        <v>1000</v>
      </c>
      <c r="E4" s="20">
        <v>10</v>
      </c>
      <c r="F4" s="20">
        <v>0</v>
      </c>
      <c r="G4" s="20">
        <v>0</v>
      </c>
      <c r="H4" s="20">
        <v>0</v>
      </c>
      <c r="I4" s="20">
        <v>0</v>
      </c>
      <c r="J4" s="20">
        <v>0</v>
      </c>
      <c r="K4" s="20">
        <v>0</v>
      </c>
      <c r="L4" s="20">
        <v>0</v>
      </c>
      <c r="M4" s="20">
        <v>0</v>
      </c>
      <c r="N4" s="20">
        <v>0</v>
      </c>
      <c r="O4" s="20">
        <v>0</v>
      </c>
      <c r="P4" s="20">
        <v>0</v>
      </c>
      <c r="Q4" s="20">
        <v>0</v>
      </c>
      <c r="R4" s="20">
        <v>0</v>
      </c>
    </row>
    <row r="5" spans="2:18" x14ac:dyDescent="0.25">
      <c r="B5" s="16" t="s">
        <v>12</v>
      </c>
      <c r="C5" s="21">
        <v>0</v>
      </c>
      <c r="D5" s="21">
        <v>430</v>
      </c>
      <c r="E5" s="21">
        <v>0</v>
      </c>
      <c r="F5" s="21">
        <v>300</v>
      </c>
      <c r="G5" s="21">
        <v>230</v>
      </c>
      <c r="H5" s="21">
        <v>620</v>
      </c>
      <c r="I5" s="21">
        <v>150</v>
      </c>
      <c r="J5" s="21">
        <v>410</v>
      </c>
      <c r="K5" s="21">
        <v>100</v>
      </c>
      <c r="L5" s="21">
        <v>450</v>
      </c>
      <c r="M5" s="21">
        <v>110</v>
      </c>
      <c r="N5" s="21">
        <v>430</v>
      </c>
      <c r="O5" s="21">
        <v>140</v>
      </c>
      <c r="P5" s="21">
        <v>640</v>
      </c>
      <c r="Q5" s="21">
        <v>230</v>
      </c>
      <c r="R5" s="21">
        <v>210</v>
      </c>
    </row>
    <row r="6" spans="2:18" ht="15.75" thickBot="1" x14ac:dyDescent="0.3">
      <c r="B6" s="12" t="s">
        <v>13</v>
      </c>
      <c r="C6" s="22">
        <f>SUM(C4:C5)</f>
        <v>540</v>
      </c>
      <c r="D6" s="22">
        <f>SUM($C4:D5)</f>
        <v>1970</v>
      </c>
      <c r="E6" s="22">
        <f>SUM($C4:E5)</f>
        <v>1980</v>
      </c>
      <c r="F6" s="22">
        <f>SUM($C4:F5)</f>
        <v>2280</v>
      </c>
      <c r="G6" s="22">
        <f>SUM($C4:G5)</f>
        <v>2510</v>
      </c>
      <c r="H6" s="22">
        <f>SUM($C4:H5)</f>
        <v>3130</v>
      </c>
      <c r="I6" s="22">
        <f>SUM($C4:I5)</f>
        <v>3280</v>
      </c>
      <c r="J6" s="22">
        <f>SUM($C4:J5)</f>
        <v>3690</v>
      </c>
      <c r="K6" s="22">
        <f>SUM($C4:K5)</f>
        <v>3790</v>
      </c>
      <c r="L6" s="22">
        <f>SUM($C4:L5)</f>
        <v>4240</v>
      </c>
      <c r="M6" s="22">
        <f>SUM($C4:M5)</f>
        <v>4350</v>
      </c>
      <c r="N6" s="22">
        <f>SUM($C4:N5)</f>
        <v>4780</v>
      </c>
      <c r="O6" s="22">
        <f>SUM($C4:O5)</f>
        <v>4920</v>
      </c>
      <c r="P6" s="22">
        <f>SUM($C4:P5)</f>
        <v>5560</v>
      </c>
      <c r="Q6" s="22">
        <f>SUM($C4:Q5)</f>
        <v>5790</v>
      </c>
      <c r="R6" s="22">
        <f>SUM($C4:R5)</f>
        <v>6000</v>
      </c>
    </row>
    <row r="7" spans="2:18" x14ac:dyDescent="0.25">
      <c r="B7" s="13" t="s">
        <v>14</v>
      </c>
      <c r="C7" s="14">
        <f>(C4/C6)</f>
        <v>1</v>
      </c>
      <c r="D7" s="14" cm="1">
        <f t="array" ref="D7">SUM($C4:D4/D6)</f>
        <v>0.781725888324873</v>
      </c>
      <c r="E7" s="14" cm="1">
        <f t="array" ref="E7">SUM($C4:E4/E6)</f>
        <v>0.78282828282828287</v>
      </c>
      <c r="F7" s="14" cm="1">
        <f t="array" ref="F7">SUM($C4:F4/F6)</f>
        <v>0.67982456140350878</v>
      </c>
      <c r="G7" s="14" cm="1">
        <f t="array" ref="G7">SUM($C4:G4/G6)</f>
        <v>0.61752988047808766</v>
      </c>
      <c r="H7" s="14" cm="1">
        <f t="array" ref="H7">SUM($C4:H4/H6)</f>
        <v>0.49520766773162933</v>
      </c>
      <c r="I7" s="14" cm="1">
        <f t="array" ref="I7">SUM($C4:I4/I6)</f>
        <v>0.47256097560975607</v>
      </c>
      <c r="J7" s="14" cm="1">
        <f t="array" ref="J7">SUM($C4:J4/J6)</f>
        <v>0.42005420054200537</v>
      </c>
      <c r="K7" s="14" cm="1">
        <f t="array" ref="K7">SUM($C4:K4/K6)</f>
        <v>0.40897097625329815</v>
      </c>
      <c r="L7" s="14" cm="1">
        <f t="array" ref="L7">SUM($C4:L4/L6)</f>
        <v>0.36556603773584906</v>
      </c>
      <c r="M7" s="14" cm="1">
        <f t="array" ref="M7">SUM($C4:M4/M6)</f>
        <v>0.35632183908045972</v>
      </c>
      <c r="N7" s="14" cm="1">
        <f t="array" ref="N7">SUM($C4:N4/N6)</f>
        <v>0.32426778242677823</v>
      </c>
      <c r="O7" s="14" cm="1">
        <f t="array" ref="O7">SUM($C4:O4/O6)</f>
        <v>0.31504065040650403</v>
      </c>
      <c r="P7" s="14" cm="1">
        <f t="array" ref="P7">SUM($C4:P4/P6)</f>
        <v>0.27877697841726617</v>
      </c>
      <c r="Q7" s="14" cm="1">
        <f t="array" ref="Q7">SUM($C4:Q4/Q6)</f>
        <v>0.26770293609671852</v>
      </c>
      <c r="R7" s="14" cm="1">
        <f t="array" ref="R7">SUM($C4:R4/R6)</f>
        <v>0.2583333333333333</v>
      </c>
    </row>
    <row r="8" spans="2:18" x14ac:dyDescent="0.25">
      <c r="B8" s="17" t="s">
        <v>15</v>
      </c>
      <c r="C8" s="18">
        <f>C5/C7</f>
        <v>0</v>
      </c>
      <c r="D8" s="18" cm="1">
        <f t="array" ref="D8">SUM($C5:D5/D6)</f>
        <v>0.21827411167512689</v>
      </c>
      <c r="E8" s="18" cm="1">
        <f t="array" ref="E8">SUM($C5:E5/E6)</f>
        <v>0.21717171717171718</v>
      </c>
      <c r="F8" s="18" cm="1">
        <f t="array" ref="F8">SUM($C5:F5/F6)</f>
        <v>0.32017543859649122</v>
      </c>
      <c r="G8" s="18" cm="1">
        <f t="array" ref="G8">SUM($C5:G5/G6)</f>
        <v>0.38247011952191234</v>
      </c>
      <c r="H8" s="18" cm="1">
        <f t="array" ref="H8">SUM($C5:H5/H6)</f>
        <v>0.50479233226837061</v>
      </c>
      <c r="I8" s="18" cm="1">
        <f t="array" ref="I8">SUM($C5:I5/I6)</f>
        <v>0.52743902439024393</v>
      </c>
      <c r="J8" s="18" cm="1">
        <f t="array" ref="J8">SUM($C5:J5/J6)</f>
        <v>0.57994579945799463</v>
      </c>
      <c r="K8" s="18" cm="1">
        <f t="array" ref="K8">SUM($C5:K5/K6)</f>
        <v>0.59102902374670185</v>
      </c>
      <c r="L8" s="18" cm="1">
        <f t="array" ref="L8">SUM($C5:L5/L6)</f>
        <v>0.63443396226415105</v>
      </c>
      <c r="M8" s="18" cm="1">
        <f t="array" ref="M8">SUM($C5:M5/M6)</f>
        <v>0.64367816091954022</v>
      </c>
      <c r="N8" s="18" cm="1">
        <f t="array" ref="N8">SUM($C5:N5/N6)</f>
        <v>0.67573221757322177</v>
      </c>
      <c r="O8" s="18" cm="1">
        <f t="array" ref="O8">SUM($C5:O5/O6)</f>
        <v>0.68495934959349591</v>
      </c>
      <c r="P8" s="18" cm="1">
        <f t="array" ref="P8">SUM($C5:P5/P6)</f>
        <v>0.72122302158273377</v>
      </c>
      <c r="Q8" s="18" cm="1">
        <f t="array" ref="Q8">SUM($C5:Q5/Q6)</f>
        <v>0.73229706390328153</v>
      </c>
      <c r="R8" s="18" cm="1">
        <f t="array" ref="R8">SUM($C5:R5/R6)</f>
        <v>0.7416666666666667</v>
      </c>
    </row>
  </sheetData>
  <mergeCells count="1">
    <mergeCell ref="B2:R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20yr vs. 40yr</vt:lpstr>
      <vt:lpstr>Storage Selection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Jacob T</dc:creator>
  <cp:lastModifiedBy>Johnson, Jacob T</cp:lastModifiedBy>
  <dcterms:created xsi:type="dcterms:W3CDTF">2023-09-06T15:38:32Z</dcterms:created>
  <dcterms:modified xsi:type="dcterms:W3CDTF">2023-09-07T21:28:15Z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2023-09-06T15:45:12Z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f6af2da1-8121-4502-aca0-b52459d99f2c</vt:lpwstr>
  </property>
  <property fmtid="{D5CDD505-2E9C-101B-9397-08002B2CF9AE}" pid="8" name="MSIP_Label_611ac0a8-6b99-444d-a60f-7336bfe397d8_ContentBits">
    <vt:lpwstr>0</vt:lpwstr>
  </property>
</Properties>
</file>